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homsaran_t\Desktop\นำเสนอรายงานการเงินและผลกรตรวจสอบ ให้ ครม สงป และ กค ปี 25665\"/>
    </mc:Choice>
  </mc:AlternateContent>
  <xr:revisionPtr revIDLastSave="0" documentId="13_ncr:1_{1689C2A2-8BC1-4521-9627-0D0C70C2DE7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งบดุล" sheetId="1" r:id="rId1"/>
    <sheet name="งบกำไร" sheetId="2" r:id="rId2"/>
    <sheet name="งบเปลี่ยนแปลง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E9" i="2"/>
  <c r="O12" i="1"/>
  <c r="K27" i="3"/>
  <c r="K25" i="3"/>
  <c r="K16" i="3"/>
  <c r="K14" i="3"/>
  <c r="K11" i="3"/>
  <c r="K10" i="3"/>
  <c r="K22" i="3"/>
  <c r="K21" i="3"/>
  <c r="K9" i="3"/>
  <c r="I12" i="3" l="1"/>
  <c r="G12" i="3"/>
  <c r="G18" i="2"/>
  <c r="G13" i="2"/>
  <c r="I19" i="1"/>
  <c r="I20" i="1" s="1"/>
  <c r="G19" i="1"/>
  <c r="G20" i="1" s="1"/>
  <c r="I13" i="1"/>
  <c r="I14" i="1" s="1"/>
  <c r="G17" i="3" l="1"/>
  <c r="G20" i="3" s="1"/>
  <c r="K12" i="3"/>
  <c r="G19" i="2"/>
  <c r="I15" i="3" s="1"/>
  <c r="K15" i="3" s="1"/>
  <c r="K17" i="3" l="1"/>
  <c r="I17" i="3"/>
  <c r="I20" i="3"/>
  <c r="I23" i="3" s="1"/>
  <c r="I23" i="1"/>
  <c r="I24" i="1" s="1"/>
  <c r="G23" i="3"/>
  <c r="G28" i="3" s="1"/>
  <c r="I25" i="1" l="1"/>
  <c r="K25" i="1" s="1"/>
  <c r="I27" i="1"/>
  <c r="K20" i="3"/>
  <c r="K23" i="3" s="1"/>
  <c r="E18" i="2"/>
  <c r="G13" i="1" l="1"/>
  <c r="G14" i="1" s="1"/>
  <c r="E13" i="2"/>
  <c r="E19" i="2" l="1"/>
  <c r="I26" i="3" s="1"/>
  <c r="K26" i="3" s="1"/>
  <c r="K28" i="3" s="1"/>
  <c r="I28" i="3" l="1"/>
  <c r="G23" i="1" s="1"/>
  <c r="G24" i="1" l="1"/>
  <c r="G25" i="1" s="1"/>
  <c r="G27" i="1" l="1"/>
  <c r="N25" i="1"/>
  <c r="J25" i="1"/>
</calcChain>
</file>

<file path=xl/sharedStrings.xml><?xml version="1.0" encoding="utf-8"?>
<sst xmlns="http://schemas.openxmlformats.org/spreadsheetml/2006/main" count="75" uniqueCount="58">
  <si>
    <t>กองทุนเพื่อการพัฒนาการตรวจเงินแผ่นดิน</t>
  </si>
  <si>
    <t>งบแสดงฐานะการเงิน</t>
  </si>
  <si>
    <t>(หน่วย : บาท)</t>
  </si>
  <si>
    <t>หมายเหตุ</t>
  </si>
  <si>
    <t>2564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</si>
  <si>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</si>
  <si>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</si>
  <si>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</si>
  <si>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</si>
  <si>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</si>
  <si>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</si>
  <si>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เงินลงทุนระยะสั้น</t>
  </si>
  <si>
    <t>รวมสินทรัพย์หมุนเวียน</t>
  </si>
  <si>
    <t>รวมสินทรัพย์</t>
  </si>
  <si>
    <t>หนี้สิน</t>
  </si>
  <si>
    <t>หนี้สินหมุนเวียน</t>
  </si>
  <si>
    <t>เจ้าหนี้อื่นระยะสั้น-รอคืนค่าธรรมเนียมการสอบบัญชี</t>
  </si>
  <si>
    <t>รวมหนี้สินหมุนเวียน</t>
  </si>
  <si>
    <t xml:space="preserve">รวมหนี้สิน </t>
  </si>
  <si>
    <t>สินทรัพย์สุทธิ/ส่วนทุน</t>
  </si>
  <si>
    <t>ทุนรับโอนจากค่าธรรมเนียมการสอบบัญชี</t>
  </si>
  <si>
    <t>รายได้สูงกว่าค่าใช้จ่ายสะสม</t>
  </si>
  <si>
    <t>รวมสินทรัพย์สุทธิ/ส่วนทุน</t>
  </si>
  <si>
    <t>หมายเหตุประกอบงบการเงินเป็นส่วนหนึ่งของรายงานการเงินนี้</t>
  </si>
  <si>
    <t>งบแสดงผลการดำเนินงานทางการเงิน</t>
  </si>
  <si>
    <t>รายได้</t>
  </si>
  <si>
    <t>รายได้จากการขายสินค้าและบริการ</t>
  </si>
  <si>
    <t>รายได้เงินอุดหนุนรับโอนจากสำนักงานการตรวจเงินแผ่นดิน</t>
  </si>
  <si>
    <t>รายได้ดอกเบี้ยเงินฝากสถาบันการเงิน</t>
  </si>
  <si>
    <t>กำไรที่ยังไม่เกิดขึ้นจากอัตราแลกเปลี่ยนอื่น</t>
  </si>
  <si>
    <t>รวมรายได้</t>
  </si>
  <si>
    <t>ค่าใช้จ่าย</t>
  </si>
  <si>
    <t>ค่าใช้จ่ายจากการอุดหนุนหน่วยงานภาครัฐ</t>
  </si>
  <si>
    <t>ค่าธรรมเนียมธนาคาร</t>
  </si>
  <si>
    <t>รวมค่าใช้จ่าย</t>
  </si>
  <si>
    <t>งบแสดงการเปลี่ยนแปลงสินทรัพย์สุทธิ/ส่วนทุน</t>
  </si>
  <si>
    <t>รายได้สูง(ต่ำ)กว่าค่าใช้จ่ายสะสม</t>
  </si>
  <si>
    <t>ผลสะสมจากการแก้ไขข้อผิดพลาดปีก่อน</t>
  </si>
  <si>
    <t>ผลสะสมจากการเปลี่ยนแปลงนโยบายบัญชี</t>
  </si>
  <si>
    <t>การเปลี่ยนแปลงที่ทำให้ทุนเพิ่ม/ลด</t>
  </si>
  <si>
    <t>กำไร/ขาดทุน จากการปรับมูลค่าเงินลงทุน</t>
  </si>
  <si>
    <t>ยอดคงเหลือ ณ วันที่ 30 กันยายน 2563 - ตามที่รายงานไว้เดิม</t>
  </si>
  <si>
    <t>ยอดคงเหลือ ณ วันที่ 30 กันยายน 2563 - หลังการปรับปรุง</t>
  </si>
  <si>
    <t>การเปลี่ยนแปลงในสินทรัพย์สุทธิ/ส่วนทุนในปี 2564</t>
  </si>
  <si>
    <t>ยอดคงเหลือ ณ วันที่ 30 กันยายน 2564</t>
  </si>
  <si>
    <t>รวมหนี้สินและสินทรัพย์สุทธิ/ส่วนทุน</t>
  </si>
  <si>
    <t>รายได้สูง (ต่ำ) กว่าค่าใช้จ่ายสุทธิ</t>
  </si>
  <si>
    <t>หนี้สินและสินทรัพย์สุทธิ/ส่วนทุน</t>
  </si>
  <si>
    <t>รายได้สูง (ต่ำ) กว่าค่าใช้จ่ายสำหรับงวด</t>
  </si>
  <si>
    <t>ณ วันที่ 30 กันยายน 2565</t>
  </si>
  <si>
    <t>2565</t>
  </si>
  <si>
    <t>สำหรับปี สิ้นสุดวันที่ 30 กันยายน 2565</t>
  </si>
  <si>
    <t>ยอดคงเหลือ ณ วันที่ 30 กันยายน 2564 - ตามที่รายงานไว้เดิม</t>
  </si>
  <si>
    <t>ยอดคงเหลือ ณ วันที่ 30 กันยายน 2564 - หลังการปรับปรุง</t>
  </si>
  <si>
    <t>การเปลี่ยนแปลงในสินทรัพย์สุทธิ/ส่วนทุนในปี 2565</t>
  </si>
  <si>
    <t>ยอดคงเหลือ ณ วันที่ 30 กันยายน 2565</t>
  </si>
  <si>
    <t>ขาดทุนที่เกิดขึ้นแล้วจากอัตราแลกเปลี่ยนอื่น</t>
  </si>
  <si>
    <t>สำหรับปีสิ้นสุดวันที่ 30 กันยายน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</si>
</sst>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#,##0.00;\(#,##0.00\)"/>
    <numFmt numFmtId="188" formatCode="\ #,##0.00;\(#,##0.00\);_-* &quot;-&quot;??_-;_-@_-"/>
    <numFmt numFmtId="189" formatCode="#,##0.00_);\(#,##0.00\);\ &quot;-&quot;"/>
    <numFmt numFmtId="190" formatCode="#,##0.00_);\(#,##0.00\);\ &quot;_&quot;"/>
    <numFmt numFmtId="191" formatCode="#,##0.00\ ;\(#,##0.00\);&quot;-     &quot;"/>
    <numFmt numFmtId="192" formatCode="#,##0.0"/>
  </numFmts>
  <fonts count="1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 vertical="center" wrapText="1"/>
    </xf>
    <xf numFmtId="187" fontId="1" fillId="0" borderId="0" xfId="0" applyNumberFormat="1" applyFont="1"/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87" fontId="2" fillId="0" borderId="0" xfId="0" applyNumberFormat="1" applyFont="1" applyAlignment="1">
      <alignment vertical="center"/>
    </xf>
    <xf numFmtId="43" fontId="4" fillId="0" borderId="0" xfId="3" applyFont="1" applyFill="1" applyAlignment="1">
      <alignment horizontal="right" vertical="center"/>
    </xf>
    <xf numFmtId="43" fontId="4" fillId="0" borderId="0" xfId="3" applyFont="1" applyFill="1" applyAlignment="1">
      <alignment horizontal="center" vertical="center"/>
    </xf>
    <xf numFmtId="43" fontId="3" fillId="0" borderId="0" xfId="3" applyFont="1" applyFill="1" applyAlignment="1">
      <alignment vertical="center"/>
    </xf>
    <xf numFmtId="43" fontId="4" fillId="0" borderId="0" xfId="3" applyFont="1" applyFill="1" applyAlignment="1">
      <alignment vertical="center"/>
    </xf>
    <xf numFmtId="43" fontId="6" fillId="0" borderId="0" xfId="3" applyFont="1" applyFill="1" applyBorder="1" applyAlignment="1">
      <alignment vertical="center"/>
    </xf>
    <xf numFmtId="43" fontId="3" fillId="0" borderId="0" xfId="3" applyFont="1" applyFill="1" applyBorder="1" applyAlignment="1">
      <alignment horizontal="center" vertical="center"/>
    </xf>
    <xf numFmtId="43" fontId="3" fillId="0" borderId="0" xfId="3" applyFont="1" applyFill="1" applyAlignment="1">
      <alignment horizontal="center" vertical="center"/>
    </xf>
    <xf numFmtId="43" fontId="6" fillId="0" borderId="3" xfId="3" applyFont="1" applyFill="1" applyBorder="1" applyAlignment="1">
      <alignment vertical="center"/>
    </xf>
    <xf numFmtId="43" fontId="4" fillId="0" borderId="3" xfId="3" applyFont="1" applyFill="1" applyBorder="1" applyAlignment="1">
      <alignment vertical="center"/>
    </xf>
    <xf numFmtId="43" fontId="5" fillId="0" borderId="0" xfId="3" applyFont="1" applyFill="1" applyBorder="1" applyAlignment="1">
      <alignment vertical="center"/>
    </xf>
    <xf numFmtId="43" fontId="4" fillId="0" borderId="0" xfId="3" applyFont="1" applyFill="1" applyBorder="1" applyAlignment="1">
      <alignment horizontal="center" vertical="center"/>
    </xf>
    <xf numFmtId="43" fontId="5" fillId="0" borderId="0" xfId="3" applyFont="1" applyFill="1" applyBorder="1" applyAlignment="1">
      <alignment horizontal="right" vertical="center"/>
    </xf>
    <xf numFmtId="43" fontId="5" fillId="0" borderId="2" xfId="3" applyFont="1" applyFill="1" applyBorder="1" applyAlignment="1">
      <alignment horizontal="center" vertical="center"/>
    </xf>
    <xf numFmtId="43" fontId="5" fillId="0" borderId="0" xfId="3" applyFont="1" applyFill="1" applyBorder="1" applyAlignment="1">
      <alignment horizontal="center" vertical="center"/>
    </xf>
    <xf numFmtId="43" fontId="5" fillId="0" borderId="2" xfId="3" applyFont="1" applyFill="1" applyBorder="1" applyAlignment="1">
      <alignment horizontal="right" vertical="center"/>
    </xf>
    <xf numFmtId="43" fontId="2" fillId="0" borderId="0" xfId="3" applyFont="1" applyFill="1"/>
    <xf numFmtId="43" fontId="2" fillId="0" borderId="0" xfId="3" applyFont="1" applyFill="1" applyAlignment="1">
      <alignment vertical="center"/>
    </xf>
    <xf numFmtId="188" fontId="6" fillId="0" borderId="0" xfId="3" applyNumberFormat="1" applyFont="1" applyFill="1" applyBorder="1" applyAlignment="1">
      <alignment vertical="center"/>
    </xf>
    <xf numFmtId="188" fontId="4" fillId="0" borderId="0" xfId="3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188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9" fontId="8" fillId="0" borderId="1" xfId="0" applyNumberFormat="1" applyFont="1" applyBorder="1" applyAlignment="1">
      <alignment vertical="center"/>
    </xf>
    <xf numFmtId="189" fontId="7" fillId="0" borderId="1" xfId="0" applyNumberFormat="1" applyFont="1" applyBorder="1" applyAlignment="1">
      <alignment vertical="center"/>
    </xf>
    <xf numFmtId="189" fontId="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89" fontId="2" fillId="0" borderId="3" xfId="0" applyNumberFormat="1" applyFont="1" applyBorder="1" applyAlignment="1">
      <alignment horizontal="center" vertical="center"/>
    </xf>
    <xf numFmtId="188" fontId="2" fillId="0" borderId="0" xfId="0" applyNumberFormat="1" applyFont="1" applyAlignment="1">
      <alignment vertical="center"/>
    </xf>
    <xf numFmtId="189" fontId="2" fillId="0" borderId="1" xfId="0" applyNumberFormat="1" applyFont="1" applyBorder="1" applyAlignment="1">
      <alignment horizontal="center" vertical="center"/>
    </xf>
    <xf numFmtId="189" fontId="2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89" fontId="7" fillId="0" borderId="1" xfId="0" applyNumberFormat="1" applyFont="1" applyBorder="1" applyAlignment="1">
      <alignment horizontal="center" vertical="center"/>
    </xf>
    <xf numFmtId="18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89" fontId="1" fillId="0" borderId="1" xfId="0" applyNumberFormat="1" applyFont="1" applyBorder="1" applyAlignment="1">
      <alignment vertical="center"/>
    </xf>
    <xf numFmtId="43" fontId="1" fillId="0" borderId="2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1" fillId="0" borderId="0" xfId="0" applyNumberFormat="1" applyFont="1" applyAlignment="1">
      <alignment vertical="center"/>
    </xf>
    <xf numFmtId="187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/>
    <xf numFmtId="43" fontId="1" fillId="0" borderId="0" xfId="0" applyNumberFormat="1" applyFont="1" applyAlignment="1">
      <alignment horizontal="right"/>
    </xf>
    <xf numFmtId="187" fontId="4" fillId="0" borderId="0" xfId="3" applyNumberFormat="1" applyFont="1" applyFill="1" applyAlignment="1">
      <alignment vertical="center"/>
    </xf>
    <xf numFmtId="192" fontId="2" fillId="0" borderId="0" xfId="0" applyNumberFormat="1" applyFont="1" applyAlignment="1">
      <alignment vertical="center"/>
    </xf>
    <xf numFmtId="191" fontId="1" fillId="0" borderId="2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90" fontId="2" fillId="0" borderId="0" xfId="0" applyNumberFormat="1" applyFont="1" applyAlignment="1">
      <alignment horizontal="right" vertical="center"/>
    </xf>
    <xf numFmtId="191" fontId="2" fillId="0" borderId="1" xfId="0" applyNumberFormat="1" applyFont="1" applyBorder="1" applyAlignment="1">
      <alignment horizontal="right" vertical="center"/>
    </xf>
    <xf numFmtId="43" fontId="2" fillId="0" borderId="0" xfId="0" applyNumberFormat="1" applyFont="1" applyAlignment="1">
      <alignment vertical="center"/>
    </xf>
    <xf numFmtId="191" fontId="2" fillId="0" borderId="0" xfId="0" applyNumberFormat="1" applyFont="1" applyAlignment="1">
      <alignment horizontal="right" vertical="center"/>
    </xf>
    <xf numFmtId="187" fontId="2" fillId="0" borderId="0" xfId="1" applyNumberFormat="1" applyFont="1" applyAlignment="1">
      <alignment horizontal="left" vertical="center"/>
    </xf>
    <xf numFmtId="187" fontId="7" fillId="0" borderId="0" xfId="1" applyNumberFormat="1" applyFont="1" applyAlignment="1">
      <alignment vertical="center"/>
    </xf>
    <xf numFmtId="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191" fontId="1" fillId="0" borderId="0" xfId="0" applyNumberFormat="1" applyFont="1" applyAlignment="1">
      <alignment horizontal="right" vertical="center"/>
    </xf>
    <xf numFmtId="189" fontId="7" fillId="0" borderId="2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3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3" fontId="4" fillId="0" borderId="0" xfId="3" applyFont="1" applyFill="1" applyAlignment="1">
      <alignment horizontal="center" vertical="top" wrapText="1"/>
    </xf>
  </cellXfs>
  <cellStyles count="6">
    <cellStyle name="Normal_CU7ก.พ.51-30ก.ย.51มิติหน่วยงานส่งตรวจสอบ" xfId="2" xr:uid="{00000000-0005-0000-0000-000002000000}"/>
    <cellStyle name="จุลภาค" xfId="3" builtinId="3"/>
    <cellStyle name="จุลภาค 2" xfId="5" xr:uid="{1C725CA6-530D-4C17-BA1A-00028D9ADEB1}"/>
    <cellStyle name="ปกติ" xfId="0" builtinId="0"/>
    <cellStyle name="ปกติ 2" xfId="4" xr:uid="{292799E5-5C38-41E3-AC78-809634E94643}"/>
    <cellStyle name="ปกติ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15240</xdr:rowOff>
    </xdr:from>
    <xdr:to>
      <xdr:col>3</xdr:col>
      <xdr:colOff>1699260</xdr:colOff>
      <xdr:row>33</xdr:row>
      <xdr:rowOff>144780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840980"/>
          <a:ext cx="2263140" cy="1264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(นางสาวลักขณา กิตติอุดมเดช)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ผู้อำนวยการสำนักบัญชีและการคลัง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เลขานุการคณะกรรมการกองทุน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1</xdr:colOff>
      <xdr:row>29</xdr:row>
      <xdr:rowOff>53340</xdr:rowOff>
    </xdr:from>
    <xdr:to>
      <xdr:col>8</xdr:col>
      <xdr:colOff>1257301</xdr:colOff>
      <xdr:row>33</xdr:row>
      <xdr:rowOff>198120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48051" y="7787640"/>
          <a:ext cx="2762250" cy="1249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    พลเอก .......................................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(ชนะทัพ อินทามระ)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ประธานกรรมการตรวจเงินแผ่นดิน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ประธานกรรมการกองทุน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24</xdr:row>
      <xdr:rowOff>60960</xdr:rowOff>
    </xdr:from>
    <xdr:to>
      <xdr:col>2</xdr:col>
      <xdr:colOff>2346960</xdr:colOff>
      <xdr:row>29</xdr:row>
      <xdr:rowOff>30480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3360" y="6278880"/>
          <a:ext cx="2575560" cy="13411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(นางสาวลักขณา กิตติอุดมเดช)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ผู้อำนวยการสำนักบัญชีและการคลัง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เลขานุการคณะกรรมการกองทุน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312421</xdr:colOff>
      <xdr:row>24</xdr:row>
      <xdr:rowOff>81915</xdr:rowOff>
    </xdr:from>
    <xdr:to>
      <xdr:col>6</xdr:col>
      <xdr:colOff>1066801</xdr:colOff>
      <xdr:row>29</xdr:row>
      <xdr:rowOff>28575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846196" y="6635115"/>
          <a:ext cx="2754630" cy="12801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พลเอก 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(ชนะทัพ อินทามระ)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ประธานกรรมการตรวจเงินแผ่นดิน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ประธานกรรมการกองทุน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32</xdr:row>
      <xdr:rowOff>15240</xdr:rowOff>
    </xdr:from>
    <xdr:to>
      <xdr:col>3</xdr:col>
      <xdr:colOff>2752725</xdr:colOff>
      <xdr:row>36</xdr:row>
      <xdr:rowOff>144780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61975" y="8749665"/>
          <a:ext cx="2571750" cy="12344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(นางสาวลักขณา กิตติอุดมเดช)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ผู้อำนวยการสำนักบัญชีและการคลัง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เลขานุการคณะกรรมการกองทุน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927736</xdr:colOff>
      <xdr:row>32</xdr:row>
      <xdr:rowOff>20955</xdr:rowOff>
    </xdr:from>
    <xdr:to>
      <xdr:col>10</xdr:col>
      <xdr:colOff>647700</xdr:colOff>
      <xdr:row>36</xdr:row>
      <xdr:rowOff>177165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985386" y="9069705"/>
          <a:ext cx="2482214" cy="12611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    พลเอก ......................................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(ชนะทัพ อินทามระ)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ประธานกรรมการตรวจเงินแผ่นดิน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ประธานกรรมการกองทุน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opLeftCell="A21" workbookViewId="0">
      <selection activeCell="G25" sqref="G25"/>
    </sheetView>
  </sheetViews>
  <sheetFormatPr defaultColWidth="7.75" defaultRowHeight="24" x14ac:dyDescent="0.2"/>
  <cols>
    <col min="1" max="1" width="3.25" style="21" customWidth="1"/>
    <col min="2" max="2" width="1.5" style="21" customWidth="1"/>
    <col min="3" max="3" width="3.5" style="1" customWidth="1"/>
    <col min="4" max="4" width="28.5" style="1" customWidth="1"/>
    <col min="5" max="5" width="7" style="22" customWidth="1"/>
    <col min="6" max="6" width="1.5" style="22" customWidth="1"/>
    <col min="7" max="7" width="17.375" style="23" customWidth="1"/>
    <col min="8" max="8" width="2.375" style="22" customWidth="1"/>
    <col min="9" max="9" width="17.375" style="23" customWidth="1"/>
    <col min="10" max="10" width="13.625" style="1" hidden="1" customWidth="1"/>
    <col min="11" max="13" width="7.75" style="1" hidden="1" customWidth="1"/>
    <col min="14" max="14" width="14.375" style="1" hidden="1" customWidth="1"/>
    <col min="15" max="15" width="26.875" style="1" hidden="1" customWidth="1"/>
    <col min="16" max="16" width="21.625" style="1" customWidth="1"/>
    <col min="17" max="16384" width="7.75" style="1"/>
  </cols>
  <sheetData>
    <row r="1" spans="1:15" ht="22.9" customHeight="1" x14ac:dyDescent="0.2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15" ht="21.6" customHeight="1" x14ac:dyDescent="0.2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3" spans="1:15" ht="21.6" customHeight="1" x14ac:dyDescent="0.2">
      <c r="A3" s="94" t="s">
        <v>49</v>
      </c>
      <c r="B3" s="94"/>
      <c r="C3" s="94"/>
      <c r="D3" s="94"/>
      <c r="E3" s="94"/>
      <c r="F3" s="94"/>
      <c r="G3" s="94"/>
      <c r="H3" s="94"/>
      <c r="I3" s="94"/>
    </row>
    <row r="4" spans="1:15" ht="21.6" customHeight="1" x14ac:dyDescent="0.2">
      <c r="E4" s="1"/>
      <c r="F4" s="45"/>
      <c r="G4" s="46"/>
      <c r="H4" s="45"/>
      <c r="I4" s="46" t="s">
        <v>2</v>
      </c>
    </row>
    <row r="5" spans="1:15" ht="21.6" customHeight="1" x14ac:dyDescent="0.2">
      <c r="E5" s="45" t="s">
        <v>3</v>
      </c>
      <c r="F5" s="45"/>
      <c r="G5" s="47" t="s">
        <v>50</v>
      </c>
      <c r="H5" s="45"/>
      <c r="I5" s="47" t="s">
        <v>4</v>
      </c>
    </row>
    <row r="6" spans="1:15" ht="21.6" customHeight="1" x14ac:dyDescent="0.2">
      <c r="A6" s="95" t="s">
        <v>5</v>
      </c>
      <c r="B6" s="95"/>
      <c r="C6" s="95"/>
      <c r="D6" s="95"/>
      <c r="E6" s="45"/>
      <c r="F6" s="44"/>
      <c r="G6" s="44"/>
      <c r="H6" s="44"/>
      <c r="I6" s="44"/>
    </row>
    <row r="7" spans="1:15" ht="21.6" customHeight="1" x14ac:dyDescent="0.2">
      <c r="B7" s="49" t="s">
        <v>6</v>
      </c>
    </row>
    <row r="8" spans="1:15" ht="21.6" customHeight="1" x14ac:dyDescent="0.2">
      <c r="C8" s="1" t="s">
        <v>7</v>
      </c>
      <c r="E8" s="22">
        <v>5</v>
      </c>
      <c r="G8" s="50">
        <v>227418352.95999995</v>
      </c>
      <c r="I8" s="50">
        <v>313726910.72999996</v>
      </c>
    </row>
    <row r="9" spans="1:15" ht="21.6" customHeight="1" x14ac:dyDescent="0.2">
      <c r="C9" s="1" t="s">
        <v>8</v>
      </c>
      <c r="E9" s="22">
        <v>6</v>
      </c>
      <c r="G9" s="50">
        <f>25739124+260000+170000+750000+150000</f>
        <v>27069124</v>
      </c>
      <c r="I9" s="50">
        <v>25403120</v>
      </c>
    </row>
    <row r="10" spans="1:15" ht="21.6" customHeight="1" x14ac:dyDescent="0.2">
      <c r="C10" s="1" t="s">
        <v>9</v>
      </c>
      <c r="E10" s="22">
        <v>7</v>
      </c>
      <c r="G10" s="50">
        <v>57314448.329999998</v>
      </c>
      <c r="I10" s="50">
        <v>68743872.799999952</v>
      </c>
    </row>
    <row r="11" spans="1:15" ht="21.6" customHeight="1" x14ac:dyDescent="0.2">
      <c r="C11" s="1" t="s">
        <v>10</v>
      </c>
      <c r="E11" s="22">
        <v>8</v>
      </c>
      <c r="G11" s="51">
        <v>9770394.2600000016</v>
      </c>
      <c r="I11" s="51">
        <v>7659862.0600000005</v>
      </c>
    </row>
    <row r="12" spans="1:15" ht="21.6" customHeight="1" x14ac:dyDescent="0.2">
      <c r="C12" s="52" t="s">
        <v>11</v>
      </c>
      <c r="E12" s="92">
        <v>9</v>
      </c>
      <c r="G12" s="50">
        <v>2035428406.24</v>
      </c>
      <c r="I12" s="50">
        <v>2027780824.1800001</v>
      </c>
      <c r="O12" s="78">
        <f>+G12+G8</f>
        <v>2262846759.1999998</v>
      </c>
    </row>
    <row r="13" spans="1:15" ht="21.6" customHeight="1" x14ac:dyDescent="0.2">
      <c r="C13" s="52" t="s">
        <v>12</v>
      </c>
      <c r="G13" s="53">
        <f>SUM(G8:G12)</f>
        <v>2357000725.79</v>
      </c>
      <c r="I13" s="53">
        <f>SUM(I8:I12)</f>
        <v>2443314589.77</v>
      </c>
    </row>
    <row r="14" spans="1:15" ht="24.75" customHeight="1" thickBot="1" x14ac:dyDescent="0.25">
      <c r="A14" s="49" t="s">
        <v>13</v>
      </c>
      <c r="B14" s="49"/>
      <c r="G14" s="91">
        <f>SUM(G13)</f>
        <v>2357000725.79</v>
      </c>
      <c r="I14" s="91">
        <f>SUM(I13)</f>
        <v>2443314589.77</v>
      </c>
    </row>
    <row r="15" spans="1:15" ht="21.6" customHeight="1" thickTop="1" x14ac:dyDescent="0.2">
      <c r="A15" s="49" t="s">
        <v>47</v>
      </c>
      <c r="B15" s="49"/>
      <c r="G15" s="55"/>
      <c r="I15" s="55"/>
    </row>
    <row r="16" spans="1:15" ht="21.6" customHeight="1" x14ac:dyDescent="0.2">
      <c r="A16" s="56" t="s">
        <v>14</v>
      </c>
      <c r="B16" s="56"/>
      <c r="C16" s="56"/>
      <c r="D16" s="56"/>
      <c r="F16" s="44"/>
      <c r="G16" s="44"/>
      <c r="H16" s="44"/>
      <c r="I16" s="44"/>
    </row>
    <row r="17" spans="1:16" ht="21.6" customHeight="1" x14ac:dyDescent="0.2">
      <c r="B17" s="48" t="s">
        <v>15</v>
      </c>
      <c r="C17" s="44"/>
      <c r="D17" s="44"/>
      <c r="E17" s="44"/>
      <c r="F17" s="44"/>
      <c r="G17" s="57"/>
      <c r="H17" s="44"/>
      <c r="I17" s="57"/>
    </row>
    <row r="18" spans="1:16" ht="21.6" customHeight="1" x14ac:dyDescent="0.2">
      <c r="C18" s="21" t="s">
        <v>16</v>
      </c>
      <c r="F18" s="58"/>
      <c r="G18" s="59">
        <v>0</v>
      </c>
      <c r="H18" s="58"/>
      <c r="I18" s="60">
        <v>250000</v>
      </c>
    </row>
    <row r="19" spans="1:16" s="63" customFormat="1" ht="21.6" customHeight="1" x14ac:dyDescent="0.2">
      <c r="A19" s="49"/>
      <c r="B19" s="49"/>
      <c r="C19" s="1" t="s">
        <v>17</v>
      </c>
      <c r="D19" s="1"/>
      <c r="E19" s="22"/>
      <c r="F19" s="22"/>
      <c r="G19" s="61">
        <f>SUM(G18:G18)</f>
        <v>0</v>
      </c>
      <c r="H19" s="22"/>
      <c r="I19" s="62">
        <f>SUM(I18:I18)</f>
        <v>250000</v>
      </c>
    </row>
    <row r="20" spans="1:16" s="63" customFormat="1" ht="21.6" customHeight="1" x14ac:dyDescent="0.2">
      <c r="A20" s="63" t="s">
        <v>18</v>
      </c>
      <c r="E20" s="45"/>
      <c r="F20" s="45"/>
      <c r="G20" s="64">
        <f>+G19</f>
        <v>0</v>
      </c>
      <c r="H20" s="45"/>
      <c r="I20" s="54">
        <f>+I19</f>
        <v>250000</v>
      </c>
    </row>
    <row r="21" spans="1:16" ht="21.6" customHeight="1" x14ac:dyDescent="0.2">
      <c r="A21" s="63" t="s">
        <v>19</v>
      </c>
      <c r="B21" s="1"/>
      <c r="C21" s="63"/>
      <c r="D21" s="63"/>
      <c r="E21" s="45"/>
      <c r="F21" s="45"/>
      <c r="G21" s="65"/>
      <c r="H21" s="45"/>
      <c r="I21" s="65"/>
    </row>
    <row r="22" spans="1:16" ht="21.6" customHeight="1" x14ac:dyDescent="0.2">
      <c r="C22" s="21" t="s">
        <v>20</v>
      </c>
      <c r="G22" s="60">
        <v>1127466331.5999999</v>
      </c>
      <c r="I22" s="60">
        <v>1127466331.5999999</v>
      </c>
    </row>
    <row r="23" spans="1:16" ht="21.6" customHeight="1" x14ac:dyDescent="0.2">
      <c r="A23" s="1"/>
      <c r="B23" s="1"/>
      <c r="C23" s="21" t="s">
        <v>21</v>
      </c>
      <c r="E23" s="58"/>
      <c r="G23" s="60">
        <f>+งบเปลี่ยนแปลง!I28</f>
        <v>1229534394.1900001</v>
      </c>
      <c r="I23" s="60">
        <f>+งบเปลี่ยนแปลง!I17</f>
        <v>1315598258.1700001</v>
      </c>
      <c r="J23" s="65"/>
      <c r="K23" s="66"/>
    </row>
    <row r="24" spans="1:16" s="63" customFormat="1" ht="21.6" customHeight="1" x14ac:dyDescent="0.2">
      <c r="A24" s="63" t="s">
        <v>22</v>
      </c>
      <c r="E24" s="45"/>
      <c r="F24" s="45"/>
      <c r="G24" s="67">
        <f>SUM(G22:G23)</f>
        <v>2357000725.79</v>
      </c>
      <c r="H24" s="45"/>
      <c r="I24" s="67">
        <f>+I22+I23</f>
        <v>2443064589.77</v>
      </c>
    </row>
    <row r="25" spans="1:16" s="63" customFormat="1" ht="25.9" customHeight="1" thickBot="1" x14ac:dyDescent="0.25">
      <c r="A25" s="63" t="s">
        <v>45</v>
      </c>
      <c r="E25" s="45"/>
      <c r="F25" s="45"/>
      <c r="G25" s="68">
        <f>+G20+G24</f>
        <v>2357000725.79</v>
      </c>
      <c r="H25" s="45"/>
      <c r="I25" s="68">
        <f>+I20+I24</f>
        <v>2443314589.77</v>
      </c>
      <c r="J25" s="69">
        <f>+G25-G14</f>
        <v>0</v>
      </c>
      <c r="K25" s="69">
        <f>+I25-I14</f>
        <v>0</v>
      </c>
      <c r="N25" s="70">
        <f>G14-G25</f>
        <v>0</v>
      </c>
      <c r="P25" s="69"/>
    </row>
    <row r="26" spans="1:16" s="63" customFormat="1" ht="20.25" customHeight="1" thickTop="1" x14ac:dyDescent="0.2">
      <c r="E26" s="45"/>
      <c r="F26" s="45"/>
      <c r="G26" s="71"/>
      <c r="H26" s="45"/>
      <c r="I26" s="71"/>
      <c r="J26" s="69"/>
      <c r="K26" s="69"/>
    </row>
    <row r="27" spans="1:16" ht="21.6" customHeight="1" x14ac:dyDescent="0.2">
      <c r="A27" s="21" t="s">
        <v>23</v>
      </c>
      <c r="G27" s="72" t="e">
        <f>+#REF!-G24</f>
        <v>#REF!</v>
      </c>
      <c r="H27" s="73"/>
      <c r="I27" s="72" t="e">
        <f>+#REF!-I24</f>
        <v>#REF!</v>
      </c>
      <c r="P27" s="66"/>
    </row>
    <row r="28" spans="1:16" s="12" customFormat="1" ht="21.6" customHeight="1" x14ac:dyDescent="0.55000000000000004"/>
    <row r="29" spans="1:16" s="12" customFormat="1" ht="21.6" customHeight="1" x14ac:dyDescent="0.55000000000000004"/>
    <row r="30" spans="1:16" s="12" customFormat="1" ht="21.6" customHeight="1" x14ac:dyDescent="0.55000000000000004"/>
    <row r="31" spans="1:16" s="12" customFormat="1" ht="21.6" customHeight="1" x14ac:dyDescent="0.55000000000000004"/>
    <row r="32" spans="1:16" s="12" customFormat="1" ht="21.6" customHeight="1" x14ac:dyDescent="0.55000000000000004"/>
    <row r="33" spans="9:9" x14ac:dyDescent="0.2">
      <c r="I33" s="1"/>
    </row>
    <row r="35" spans="9:9" x14ac:dyDescent="0.55000000000000004">
      <c r="I35" s="12"/>
    </row>
  </sheetData>
  <mergeCells count="4">
    <mergeCell ref="A1:I1"/>
    <mergeCell ref="A2:I2"/>
    <mergeCell ref="A3:I3"/>
    <mergeCell ref="A6:D6"/>
  </mergeCells>
  <printOptions horizontalCentered="1"/>
  <pageMargins left="0.98425196850393704" right="0.59055118110236227" top="0.74803149606299213" bottom="0.74803149606299213" header="0.31496062992125984" footer="0.31496062992125984"/>
  <pageSetup paperSize="9" scale="95" orientation="portrait" r:id="rId1"/>
  <ignoredErrors>
    <ignoredError sqref="I27 G2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topLeftCell="A13" workbookViewId="0">
      <selection activeCell="E10" sqref="E10"/>
    </sheetView>
  </sheetViews>
  <sheetFormatPr defaultColWidth="7.75" defaultRowHeight="24" x14ac:dyDescent="0.55000000000000004"/>
  <cols>
    <col min="1" max="1" width="2.75" style="12" customWidth="1"/>
    <col min="2" max="2" width="3.625" style="12" customWidth="1"/>
    <col min="3" max="3" width="40.25" style="15" customWidth="1"/>
    <col min="4" max="4" width="8" style="16" customWidth="1"/>
    <col min="5" max="5" width="14.5" style="17" customWidth="1"/>
    <col min="6" max="6" width="2.125" style="12" customWidth="1"/>
    <col min="7" max="7" width="14.625" style="12" customWidth="1"/>
    <col min="8" max="8" width="21.5" style="12" customWidth="1"/>
    <col min="9" max="9" width="13.375" style="12" bestFit="1" customWidth="1"/>
    <col min="10" max="16384" width="7.75" style="12"/>
  </cols>
  <sheetData>
    <row r="1" spans="1:10" ht="24" customHeight="1" x14ac:dyDescent="0.55000000000000004">
      <c r="A1" s="96" t="s">
        <v>0</v>
      </c>
      <c r="B1" s="96"/>
      <c r="C1" s="96"/>
      <c r="D1" s="96"/>
      <c r="E1" s="96"/>
      <c r="F1" s="96"/>
      <c r="G1" s="96"/>
      <c r="H1" s="13"/>
    </row>
    <row r="2" spans="1:10" ht="24" customHeight="1" x14ac:dyDescent="0.55000000000000004">
      <c r="A2" s="96" t="s">
        <v>24</v>
      </c>
      <c r="B2" s="96"/>
      <c r="C2" s="96"/>
      <c r="D2" s="96"/>
      <c r="E2" s="96"/>
      <c r="F2" s="96"/>
      <c r="G2" s="96"/>
      <c r="H2" s="13"/>
    </row>
    <row r="3" spans="1:10" ht="24" customHeight="1" x14ac:dyDescent="0.55000000000000004">
      <c r="A3" s="96" t="s">
        <v>57</v>
      </c>
      <c r="B3" s="96"/>
      <c r="C3" s="96"/>
      <c r="D3" s="96"/>
      <c r="E3" s="96"/>
      <c r="F3" s="96"/>
      <c r="G3" s="96"/>
      <c r="H3" s="13"/>
    </row>
    <row r="4" spans="1:10" ht="21.75" customHeight="1" x14ac:dyDescent="0.55000000000000004">
      <c r="A4" s="14"/>
    </row>
    <row r="5" spans="1:10" ht="21" customHeight="1" x14ac:dyDescent="0.55000000000000004">
      <c r="D5" s="12"/>
      <c r="E5" s="46"/>
      <c r="F5" s="45"/>
      <c r="G5" s="46" t="s">
        <v>2</v>
      </c>
      <c r="H5" s="46"/>
    </row>
    <row r="6" spans="1:10" ht="21" customHeight="1" x14ac:dyDescent="0.55000000000000004">
      <c r="D6" s="45" t="s">
        <v>3</v>
      </c>
      <c r="E6" s="47" t="s">
        <v>50</v>
      </c>
      <c r="F6" s="45"/>
      <c r="G6" s="47" t="s">
        <v>4</v>
      </c>
      <c r="H6" s="47"/>
    </row>
    <row r="7" spans="1:10" ht="10.15" customHeight="1" x14ac:dyDescent="0.55000000000000004">
      <c r="D7" s="45"/>
      <c r="E7" s="47"/>
      <c r="F7" s="45"/>
      <c r="G7" s="47"/>
      <c r="H7" s="47"/>
    </row>
    <row r="8" spans="1:10" x14ac:dyDescent="0.55000000000000004">
      <c r="A8" s="74" t="s">
        <v>25</v>
      </c>
      <c r="D8" s="45"/>
      <c r="E8" s="12"/>
    </row>
    <row r="9" spans="1:10" s="1" customFormat="1" ht="24" customHeight="1" x14ac:dyDescent="0.2">
      <c r="B9" s="1" t="s">
        <v>26</v>
      </c>
      <c r="C9" s="63"/>
      <c r="D9" s="22">
        <v>10</v>
      </c>
      <c r="E9" s="51">
        <f>114161195.58+260000+170000+750000+150000</f>
        <v>115491195.58</v>
      </c>
      <c r="G9" s="80">
        <v>148727677.59</v>
      </c>
      <c r="H9" s="80"/>
      <c r="I9" s="18"/>
    </row>
    <row r="10" spans="1:10" s="1" customFormat="1" ht="24.75" customHeight="1" x14ac:dyDescent="0.2">
      <c r="B10" s="1" t="s">
        <v>27</v>
      </c>
      <c r="C10" s="63"/>
      <c r="D10" s="22">
        <v>11</v>
      </c>
      <c r="E10" s="80">
        <v>72392148.879999995</v>
      </c>
      <c r="G10" s="80">
        <v>9395123.9000000004</v>
      </c>
      <c r="H10" s="81"/>
      <c r="I10" s="18"/>
    </row>
    <row r="11" spans="1:10" s="1" customFormat="1" ht="26.25" customHeight="1" x14ac:dyDescent="0.2">
      <c r="B11" s="1" t="s">
        <v>28</v>
      </c>
      <c r="C11" s="63"/>
      <c r="D11" s="22"/>
      <c r="E11" s="80">
        <v>7804552.5999999996</v>
      </c>
      <c r="G11" s="80">
        <v>10546590.449999999</v>
      </c>
      <c r="H11" s="80"/>
      <c r="I11" s="66"/>
      <c r="J11" s="66"/>
    </row>
    <row r="12" spans="1:10" s="1" customFormat="1" ht="25.5" customHeight="1" x14ac:dyDescent="0.2">
      <c r="B12" s="1" t="s">
        <v>29</v>
      </c>
      <c r="C12" s="63"/>
      <c r="D12" s="22">
        <v>12</v>
      </c>
      <c r="E12" s="80">
        <v>0</v>
      </c>
      <c r="G12" s="80">
        <v>57175.999999999534</v>
      </c>
      <c r="H12" s="81"/>
    </row>
    <row r="13" spans="1:10" s="1" customFormat="1" ht="27.75" customHeight="1" x14ac:dyDescent="0.2">
      <c r="A13" s="63" t="s">
        <v>30</v>
      </c>
      <c r="C13" s="63"/>
      <c r="D13" s="22"/>
      <c r="E13" s="82">
        <f>SUM(E9:E12)</f>
        <v>195687897.05999997</v>
      </c>
      <c r="F13" s="83"/>
      <c r="G13" s="82">
        <f>SUM(G9:G12)</f>
        <v>168726567.94</v>
      </c>
      <c r="H13" s="84"/>
    </row>
    <row r="14" spans="1:10" s="1" customFormat="1" ht="22.5" customHeight="1" x14ac:dyDescent="0.2">
      <c r="A14" s="49" t="s">
        <v>31</v>
      </c>
      <c r="B14" s="49"/>
      <c r="C14" s="63"/>
      <c r="D14" s="22"/>
      <c r="E14" s="84"/>
      <c r="G14" s="84"/>
      <c r="H14" s="84"/>
    </row>
    <row r="15" spans="1:10" s="1" customFormat="1" ht="25.5" customHeight="1" x14ac:dyDescent="0.2">
      <c r="B15" s="85" t="s">
        <v>32</v>
      </c>
      <c r="C15" s="86"/>
      <c r="D15" s="87">
        <v>13</v>
      </c>
      <c r="E15" s="80">
        <v>281652862.63999999</v>
      </c>
      <c r="G15" s="80">
        <v>278376007.22000003</v>
      </c>
      <c r="H15" s="80"/>
    </row>
    <row r="16" spans="1:10" s="1" customFormat="1" ht="24.75" customHeight="1" x14ac:dyDescent="0.2">
      <c r="B16" s="1" t="s">
        <v>56</v>
      </c>
      <c r="C16" s="86"/>
      <c r="D16" s="87">
        <v>14</v>
      </c>
      <c r="E16" s="80">
        <v>98398.399999999994</v>
      </c>
      <c r="G16" s="80">
        <v>0</v>
      </c>
      <c r="H16" s="80"/>
    </row>
    <row r="17" spans="1:8" s="1" customFormat="1" ht="24" customHeight="1" x14ac:dyDescent="0.2">
      <c r="B17" s="88" t="s">
        <v>33</v>
      </c>
      <c r="C17" s="86"/>
      <c r="D17" s="87"/>
      <c r="E17" s="80">
        <v>500</v>
      </c>
      <c r="G17" s="80">
        <v>500</v>
      </c>
      <c r="H17" s="80"/>
    </row>
    <row r="18" spans="1:8" s="1" customFormat="1" ht="25.5" customHeight="1" x14ac:dyDescent="0.2">
      <c r="A18" s="63" t="s">
        <v>34</v>
      </c>
      <c r="C18" s="63"/>
      <c r="D18" s="89"/>
      <c r="E18" s="82">
        <f>SUM(E15:E17)</f>
        <v>281751761.03999996</v>
      </c>
      <c r="F18" s="83"/>
      <c r="G18" s="82">
        <f>SUM(G15:G17)</f>
        <v>278376507.22000003</v>
      </c>
      <c r="H18" s="84"/>
    </row>
    <row r="19" spans="1:8" s="1" customFormat="1" ht="27.75" customHeight="1" thickBot="1" x14ac:dyDescent="0.25">
      <c r="A19" s="56" t="s">
        <v>46</v>
      </c>
      <c r="B19" s="56"/>
      <c r="C19" s="56"/>
      <c r="D19" s="44"/>
      <c r="E19" s="79">
        <f>+E13-E18</f>
        <v>-86063863.979999989</v>
      </c>
      <c r="G19" s="79">
        <f>+G13-G18</f>
        <v>-109649939.28000003</v>
      </c>
      <c r="H19" s="90"/>
    </row>
    <row r="20" spans="1:8" ht="19.5" customHeight="1" thickTop="1" x14ac:dyDescent="0.55000000000000004">
      <c r="A20" s="75"/>
      <c r="B20" s="75"/>
      <c r="C20" s="75"/>
      <c r="D20" s="13"/>
      <c r="E20" s="76"/>
    </row>
    <row r="21" spans="1:8" ht="24" customHeight="1" x14ac:dyDescent="0.55000000000000004">
      <c r="A21" s="14" t="s">
        <v>23</v>
      </c>
      <c r="B21" s="14"/>
      <c r="C21" s="12"/>
      <c r="D21" s="12"/>
      <c r="E21" s="20"/>
      <c r="F21" s="19"/>
      <c r="G21" s="19"/>
      <c r="H21" s="19"/>
    </row>
    <row r="22" spans="1:8" ht="7.9" customHeight="1" x14ac:dyDescent="0.55000000000000004">
      <c r="A22" s="14"/>
      <c r="B22" s="14"/>
      <c r="C22" s="12"/>
      <c r="D22" s="12"/>
      <c r="E22" s="16"/>
      <c r="F22" s="19"/>
      <c r="G22" s="19"/>
      <c r="H22" s="19"/>
    </row>
    <row r="23" spans="1:8" ht="24" customHeight="1" x14ac:dyDescent="0.55000000000000004">
      <c r="A23" s="14"/>
      <c r="B23" s="14"/>
      <c r="C23" s="12"/>
      <c r="D23" s="12"/>
      <c r="E23" s="20"/>
      <c r="F23" s="19"/>
      <c r="G23" s="19"/>
      <c r="H23" s="19"/>
    </row>
    <row r="24" spans="1:8" ht="24" customHeight="1" x14ac:dyDescent="0.55000000000000004">
      <c r="A24" s="14"/>
      <c r="B24" s="14"/>
      <c r="C24" s="12"/>
      <c r="D24" s="12"/>
      <c r="E24" s="16"/>
      <c r="F24" s="19"/>
      <c r="G24" s="19"/>
      <c r="H24" s="19"/>
    </row>
    <row r="25" spans="1:8" ht="21.6" customHeight="1" x14ac:dyDescent="0.55000000000000004">
      <c r="C25" s="12"/>
      <c r="D25" s="12"/>
      <c r="E25" s="12"/>
    </row>
    <row r="26" spans="1:8" ht="21.6" customHeight="1" x14ac:dyDescent="0.55000000000000004">
      <c r="C26" s="12"/>
      <c r="D26" s="12"/>
      <c r="E26" s="12"/>
    </row>
    <row r="27" spans="1:8" ht="21.6" customHeight="1" x14ac:dyDescent="0.55000000000000004">
      <c r="C27" s="12"/>
      <c r="D27" s="12"/>
      <c r="E27" s="12"/>
    </row>
    <row r="28" spans="1:8" ht="21.6" customHeight="1" x14ac:dyDescent="0.55000000000000004">
      <c r="C28" s="12"/>
      <c r="D28" s="12"/>
      <c r="E28" s="12"/>
    </row>
    <row r="29" spans="1:8" ht="21.6" customHeight="1" x14ac:dyDescent="0.55000000000000004">
      <c r="C29" s="12"/>
      <c r="D29" s="12"/>
      <c r="E29" s="12"/>
    </row>
    <row r="30" spans="1:8" s="1" customFormat="1" ht="24" customHeight="1" x14ac:dyDescent="0.2">
      <c r="A30" s="21"/>
      <c r="B30" s="21"/>
      <c r="E30" s="22"/>
      <c r="F30" s="23"/>
      <c r="G30" s="22"/>
      <c r="H30" s="22"/>
    </row>
    <row r="35" spans="7:7" x14ac:dyDescent="0.55000000000000004">
      <c r="G35" s="12">
        <v>2</v>
      </c>
    </row>
  </sheetData>
  <mergeCells count="3">
    <mergeCell ref="A1:G1"/>
    <mergeCell ref="A2:G2"/>
    <mergeCell ref="A3:G3"/>
  </mergeCells>
  <printOptions horizontalCentered="1"/>
  <pageMargins left="0.98425196850393704" right="0.59055118110236227" top="0.74803149606299213" bottom="0.74803149606299213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tabSelected="1" topLeftCell="B16" workbookViewId="0">
      <selection activeCell="L29" sqref="L29"/>
    </sheetView>
  </sheetViews>
  <sheetFormatPr defaultColWidth="7.75" defaultRowHeight="23.25" x14ac:dyDescent="0.2"/>
  <cols>
    <col min="1" max="1" width="3.25" style="2" hidden="1" customWidth="1"/>
    <col min="2" max="2" width="1.5" style="2" customWidth="1"/>
    <col min="3" max="3" width="3.5" style="3" customWidth="1"/>
    <col min="4" max="4" width="38.75" style="3" customWidth="1"/>
    <col min="5" max="5" width="8.5" style="7" customWidth="1"/>
    <col min="6" max="6" width="1.5" style="7" customWidth="1"/>
    <col min="7" max="7" width="16.625" style="26" customWidth="1"/>
    <col min="8" max="8" width="1.375" style="30" customWidth="1"/>
    <col min="9" max="9" width="15.875" style="26" customWidth="1"/>
    <col min="10" max="10" width="1.5" style="30" customWidth="1"/>
    <col min="11" max="11" width="16.25" style="26" customWidth="1"/>
    <col min="12" max="12" width="19.5" style="3" customWidth="1"/>
    <col min="13" max="13" width="17.875" style="3" customWidth="1"/>
    <col min="14" max="16384" width="7.75" style="3"/>
  </cols>
  <sheetData>
    <row r="1" spans="1:11" s="1" customFormat="1" ht="22.9" customHeight="1" x14ac:dyDescent="0.2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1" customFormat="1" ht="23.25" customHeight="1" x14ac:dyDescent="0.2">
      <c r="A2" s="94" t="s">
        <v>35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s="1" customFormat="1" ht="25.5" customHeight="1" x14ac:dyDescent="0.2">
      <c r="A3" s="94" t="s">
        <v>51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21.6" customHeight="1" x14ac:dyDescent="0.2">
      <c r="E4" s="3"/>
      <c r="F4" s="4"/>
      <c r="G4" s="24"/>
      <c r="H4" s="25"/>
      <c r="J4" s="25"/>
      <c r="K4" s="24" t="s">
        <v>2</v>
      </c>
    </row>
    <row r="5" spans="1:11" ht="21.6" customHeight="1" x14ac:dyDescent="0.2">
      <c r="E5" s="4" t="s">
        <v>3</v>
      </c>
      <c r="F5" s="4"/>
      <c r="G5" s="97" t="s">
        <v>20</v>
      </c>
      <c r="H5" s="25"/>
      <c r="I5" s="97" t="s">
        <v>36</v>
      </c>
      <c r="J5" s="25"/>
      <c r="K5" s="97" t="s">
        <v>22</v>
      </c>
    </row>
    <row r="6" spans="1:11" ht="21.6" customHeight="1" x14ac:dyDescent="0.2">
      <c r="E6" s="4"/>
      <c r="F6" s="4"/>
      <c r="G6" s="97"/>
      <c r="H6" s="25"/>
      <c r="I6" s="97"/>
      <c r="J6" s="25"/>
      <c r="K6" s="97"/>
    </row>
    <row r="7" spans="1:11" ht="21.6" customHeight="1" x14ac:dyDescent="0.2">
      <c r="E7" s="4"/>
      <c r="F7" s="4"/>
      <c r="G7" s="97"/>
      <c r="H7" s="25"/>
      <c r="I7" s="97"/>
      <c r="J7" s="25"/>
      <c r="K7" s="97"/>
    </row>
    <row r="8" spans="1:11" ht="21.6" customHeight="1" x14ac:dyDescent="0.2">
      <c r="E8" s="4"/>
      <c r="F8" s="4"/>
      <c r="G8" s="25"/>
      <c r="H8" s="25"/>
      <c r="I8" s="25"/>
      <c r="J8" s="25"/>
    </row>
    <row r="9" spans="1:11" s="11" customFormat="1" ht="21.6" customHeight="1" x14ac:dyDescent="0.2">
      <c r="A9" s="6"/>
      <c r="B9" s="6"/>
      <c r="C9" s="11" t="s">
        <v>41</v>
      </c>
      <c r="E9" s="4"/>
      <c r="F9" s="4"/>
      <c r="G9" s="25">
        <v>1127466331.5999999</v>
      </c>
      <c r="H9" s="25"/>
      <c r="I9" s="24">
        <v>1425248197.45</v>
      </c>
      <c r="J9" s="25"/>
      <c r="K9" s="27">
        <f>G9+I9</f>
        <v>2552714529.0500002</v>
      </c>
    </row>
    <row r="10" spans="1:11" ht="21.6" customHeight="1" x14ac:dyDescent="0.2">
      <c r="C10" s="3" t="s">
        <v>37</v>
      </c>
      <c r="G10" s="28">
        <v>0</v>
      </c>
      <c r="H10" s="29"/>
      <c r="I10" s="28">
        <v>0</v>
      </c>
      <c r="J10" s="29"/>
      <c r="K10" s="27">
        <f t="shared" ref="K10:K11" si="0">G10+I10</f>
        <v>0</v>
      </c>
    </row>
    <row r="11" spans="1:11" ht="21.6" customHeight="1" x14ac:dyDescent="0.2">
      <c r="C11" s="3" t="s">
        <v>38</v>
      </c>
      <c r="G11" s="31">
        <v>0</v>
      </c>
      <c r="H11" s="29"/>
      <c r="I11" s="31">
        <v>0</v>
      </c>
      <c r="J11" s="29"/>
      <c r="K11" s="32">
        <f t="shared" si="0"/>
        <v>0</v>
      </c>
    </row>
    <row r="12" spans="1:11" s="11" customFormat="1" ht="21.6" customHeight="1" x14ac:dyDescent="0.2">
      <c r="A12" s="6"/>
      <c r="B12" s="6"/>
      <c r="C12" s="11" t="s">
        <v>42</v>
      </c>
      <c r="E12" s="4"/>
      <c r="F12" s="4"/>
      <c r="G12" s="33">
        <f>SUM(G9:G11)</f>
        <v>1127466331.5999999</v>
      </c>
      <c r="H12" s="34"/>
      <c r="I12" s="33">
        <f>SUM(I9:I11)</f>
        <v>1425248197.45</v>
      </c>
      <c r="J12" s="34"/>
      <c r="K12" s="27">
        <f>G12+I12</f>
        <v>2552714529.0500002</v>
      </c>
    </row>
    <row r="13" spans="1:11" s="11" customFormat="1" ht="21.6" customHeight="1" x14ac:dyDescent="0.2">
      <c r="A13" s="6"/>
      <c r="B13" s="6"/>
      <c r="C13" s="11" t="s">
        <v>43</v>
      </c>
      <c r="E13" s="4"/>
      <c r="F13" s="4"/>
      <c r="G13" s="35"/>
      <c r="H13" s="34"/>
      <c r="I13" s="35"/>
      <c r="J13" s="34"/>
      <c r="K13" s="27"/>
    </row>
    <row r="14" spans="1:11" ht="21.6" customHeight="1" x14ac:dyDescent="0.2">
      <c r="C14" s="8" t="s">
        <v>39</v>
      </c>
      <c r="G14" s="28">
        <v>0</v>
      </c>
      <c r="H14" s="29"/>
      <c r="I14" s="28">
        <v>0</v>
      </c>
      <c r="J14" s="29"/>
      <c r="K14" s="27">
        <f>G14+I14</f>
        <v>0</v>
      </c>
    </row>
    <row r="15" spans="1:11" ht="21.6" customHeight="1" x14ac:dyDescent="0.2">
      <c r="C15" s="8" t="s">
        <v>48</v>
      </c>
      <c r="G15" s="28">
        <v>0</v>
      </c>
      <c r="H15" s="29"/>
      <c r="I15" s="41">
        <f>+งบกำไร!G19</f>
        <v>-109649939.28000003</v>
      </c>
      <c r="J15" s="29"/>
      <c r="K15" s="42">
        <f>G15+I15</f>
        <v>-109649939.28000003</v>
      </c>
    </row>
    <row r="16" spans="1:11" ht="21.6" customHeight="1" x14ac:dyDescent="0.2">
      <c r="C16" s="3" t="s">
        <v>40</v>
      </c>
      <c r="G16" s="28">
        <v>0</v>
      </c>
      <c r="H16" s="29"/>
      <c r="I16" s="28">
        <v>0</v>
      </c>
      <c r="J16" s="29"/>
      <c r="K16" s="27">
        <f>G16+I16</f>
        <v>0</v>
      </c>
    </row>
    <row r="17" spans="1:13" ht="21.6" customHeight="1" thickBot="1" x14ac:dyDescent="0.25">
      <c r="A17" s="9"/>
      <c r="B17" s="9"/>
      <c r="C17" s="11" t="s">
        <v>44</v>
      </c>
      <c r="D17" s="9"/>
      <c r="F17" s="5"/>
      <c r="G17" s="36">
        <f>SUM(G12:G16)</f>
        <v>1127466331.5999999</v>
      </c>
      <c r="H17" s="37"/>
      <c r="I17" s="38">
        <f>SUM(I12:I16)</f>
        <v>1315598258.1700001</v>
      </c>
      <c r="J17" s="37"/>
      <c r="K17" s="38">
        <f>SUM(K12:K16)</f>
        <v>2443064589.77</v>
      </c>
      <c r="L17" s="26"/>
      <c r="M17" s="43"/>
    </row>
    <row r="18" spans="1:13" ht="21.6" customHeight="1" thickTop="1" x14ac:dyDescent="0.2">
      <c r="B18" s="10"/>
      <c r="C18" s="5"/>
      <c r="D18" s="5"/>
      <c r="E18" s="5"/>
      <c r="F18" s="5"/>
      <c r="G18" s="33"/>
      <c r="H18" s="37"/>
      <c r="I18" s="33"/>
      <c r="J18" s="37"/>
      <c r="K18" s="27"/>
    </row>
    <row r="19" spans="1:13" ht="21.6" customHeight="1" x14ac:dyDescent="0.2">
      <c r="E19" s="4"/>
      <c r="F19" s="4"/>
      <c r="G19" s="25"/>
      <c r="H19" s="25"/>
      <c r="I19" s="25"/>
      <c r="J19" s="25"/>
    </row>
    <row r="20" spans="1:13" s="11" customFormat="1" ht="21.6" customHeight="1" x14ac:dyDescent="0.2">
      <c r="A20" s="6"/>
      <c r="B20" s="6"/>
      <c r="C20" s="11" t="s">
        <v>52</v>
      </c>
      <c r="E20" s="4"/>
      <c r="F20" s="4"/>
      <c r="G20" s="25">
        <f>G17</f>
        <v>1127466331.5999999</v>
      </c>
      <c r="H20" s="25"/>
      <c r="I20" s="24">
        <f>I17</f>
        <v>1315598258.1700001</v>
      </c>
      <c r="J20" s="25"/>
      <c r="K20" s="27">
        <f>G20+I20</f>
        <v>2443064589.77</v>
      </c>
    </row>
    <row r="21" spans="1:13" ht="21.6" customHeight="1" x14ac:dyDescent="0.2">
      <c r="C21" s="3" t="s">
        <v>37</v>
      </c>
      <c r="G21" s="28">
        <v>0</v>
      </c>
      <c r="H21" s="29"/>
      <c r="I21" s="28">
        <v>0</v>
      </c>
      <c r="J21" s="29"/>
      <c r="K21" s="27">
        <f>G21+I21</f>
        <v>0</v>
      </c>
    </row>
    <row r="22" spans="1:13" ht="21.6" customHeight="1" x14ac:dyDescent="0.2">
      <c r="C22" s="3" t="s">
        <v>38</v>
      </c>
      <c r="G22" s="31">
        <v>0</v>
      </c>
      <c r="H22" s="29"/>
      <c r="I22" s="31">
        <v>0</v>
      </c>
      <c r="J22" s="29"/>
      <c r="K22" s="32">
        <f>G22+I22</f>
        <v>0</v>
      </c>
    </row>
    <row r="23" spans="1:13" s="11" customFormat="1" ht="21.6" customHeight="1" x14ac:dyDescent="0.2">
      <c r="A23" s="6"/>
      <c r="B23" s="6"/>
      <c r="C23" s="11" t="s">
        <v>53</v>
      </c>
      <c r="E23" s="4"/>
      <c r="F23" s="4"/>
      <c r="G23" s="33">
        <f>SUM(G20:G22)</f>
        <v>1127466331.5999999</v>
      </c>
      <c r="H23" s="34"/>
      <c r="I23" s="33">
        <f>SUM(I20:I22)</f>
        <v>1315598258.1700001</v>
      </c>
      <c r="J23" s="34"/>
      <c r="K23" s="27">
        <f>SUM(K20:K22)</f>
        <v>2443064589.77</v>
      </c>
    </row>
    <row r="24" spans="1:13" s="11" customFormat="1" ht="21.6" customHeight="1" x14ac:dyDescent="0.2">
      <c r="A24" s="6"/>
      <c r="B24" s="6"/>
      <c r="C24" s="11" t="s">
        <v>54</v>
      </c>
      <c r="E24" s="4"/>
      <c r="F24" s="4"/>
      <c r="G24" s="35"/>
      <c r="H24" s="34"/>
      <c r="I24" s="35"/>
      <c r="J24" s="34"/>
      <c r="K24" s="27"/>
    </row>
    <row r="25" spans="1:13" ht="21.6" customHeight="1" x14ac:dyDescent="0.2">
      <c r="C25" s="8" t="s">
        <v>39</v>
      </c>
      <c r="G25" s="28">
        <v>0</v>
      </c>
      <c r="H25" s="29"/>
      <c r="I25" s="28">
        <v>0</v>
      </c>
      <c r="J25" s="29"/>
      <c r="K25" s="27">
        <f>+G25+I25</f>
        <v>0</v>
      </c>
    </row>
    <row r="26" spans="1:13" ht="21.6" customHeight="1" x14ac:dyDescent="0.2">
      <c r="C26" s="8" t="s">
        <v>48</v>
      </c>
      <c r="G26" s="28">
        <v>0</v>
      </c>
      <c r="H26" s="29"/>
      <c r="I26" s="41">
        <f>+งบกำไร!$E$19</f>
        <v>-86063863.979999989</v>
      </c>
      <c r="J26" s="29"/>
      <c r="K26" s="77">
        <f t="shared" ref="K26:K27" si="1">+G26+I26</f>
        <v>-86063863.979999989</v>
      </c>
    </row>
    <row r="27" spans="1:13" ht="21.6" customHeight="1" x14ac:dyDescent="0.2">
      <c r="C27" s="3" t="s">
        <v>40</v>
      </c>
      <c r="G27" s="28">
        <v>0</v>
      </c>
      <c r="H27" s="29"/>
      <c r="I27" s="28">
        <v>0</v>
      </c>
      <c r="J27" s="29"/>
      <c r="K27" s="27">
        <f t="shared" si="1"/>
        <v>0</v>
      </c>
    </row>
    <row r="28" spans="1:13" ht="21.6" customHeight="1" thickBot="1" x14ac:dyDescent="0.25">
      <c r="A28" s="9"/>
      <c r="B28" s="9"/>
      <c r="C28" s="11" t="s">
        <v>55</v>
      </c>
      <c r="D28" s="9"/>
      <c r="F28" s="5"/>
      <c r="G28" s="36">
        <f>SUM(G23:G27)</f>
        <v>1127466331.5999999</v>
      </c>
      <c r="H28" s="37"/>
      <c r="I28" s="38">
        <f>SUM(I23:I27)</f>
        <v>1229534394.1900001</v>
      </c>
      <c r="J28" s="37"/>
      <c r="K28" s="38">
        <f>SUM(K23:K27)</f>
        <v>2357000725.79</v>
      </c>
      <c r="L28" s="43"/>
    </row>
    <row r="29" spans="1:13" s="11" customFormat="1" ht="21.6" customHeight="1" thickTop="1" x14ac:dyDescent="0.2">
      <c r="E29" s="4"/>
      <c r="F29" s="4"/>
      <c r="G29" s="33"/>
      <c r="H29" s="34"/>
      <c r="I29" s="33"/>
      <c r="J29" s="34"/>
      <c r="K29" s="27"/>
    </row>
    <row r="30" spans="1:13" s="11" customFormat="1" ht="25.15" customHeight="1" x14ac:dyDescent="0.55000000000000004">
      <c r="B30" s="14" t="s">
        <v>23</v>
      </c>
      <c r="E30" s="4"/>
      <c r="F30" s="4"/>
      <c r="G30" s="33"/>
      <c r="H30" s="25"/>
      <c r="I30" s="33"/>
      <c r="J30" s="25"/>
      <c r="K30" s="27"/>
    </row>
    <row r="31" spans="1:13" s="11" customFormat="1" ht="25.15" customHeight="1" x14ac:dyDescent="0.55000000000000004">
      <c r="B31" s="14"/>
      <c r="E31" s="4"/>
      <c r="F31" s="4"/>
      <c r="G31" s="33"/>
      <c r="H31" s="25"/>
      <c r="I31" s="33"/>
      <c r="J31" s="25"/>
      <c r="K31" s="27"/>
    </row>
    <row r="32" spans="1:13" s="12" customFormat="1" ht="21.6" customHeight="1" x14ac:dyDescent="0.55000000000000004">
      <c r="G32" s="39"/>
      <c r="H32" s="39"/>
      <c r="I32" s="39"/>
      <c r="J32" s="39"/>
      <c r="K32" s="39"/>
    </row>
    <row r="33" spans="7:11" s="12" customFormat="1" ht="21.6" customHeight="1" x14ac:dyDescent="0.55000000000000004">
      <c r="G33" s="39"/>
      <c r="H33" s="39"/>
      <c r="I33" s="39"/>
      <c r="J33" s="39"/>
      <c r="K33" s="39"/>
    </row>
    <row r="34" spans="7:11" s="12" customFormat="1" ht="21.6" customHeight="1" x14ac:dyDescent="0.55000000000000004">
      <c r="G34" s="39"/>
      <c r="H34" s="39"/>
      <c r="I34" s="39"/>
      <c r="J34" s="39"/>
      <c r="K34" s="39"/>
    </row>
    <row r="35" spans="7:11" s="12" customFormat="1" ht="21.6" customHeight="1" x14ac:dyDescent="0.55000000000000004">
      <c r="G35" s="39"/>
      <c r="H35" s="39"/>
      <c r="I35" s="39"/>
      <c r="J35" s="39"/>
      <c r="K35" s="39"/>
    </row>
    <row r="36" spans="7:11" ht="24" x14ac:dyDescent="0.2">
      <c r="I36" s="40"/>
    </row>
    <row r="38" spans="7:11" ht="24" x14ac:dyDescent="0.55000000000000004">
      <c r="I38" s="39"/>
    </row>
    <row r="40" spans="7:11" x14ac:dyDescent="0.2">
      <c r="K40" s="3"/>
    </row>
    <row r="41" spans="7:11" ht="27.75" x14ac:dyDescent="0.2">
      <c r="K41" s="93">
        <v>3</v>
      </c>
    </row>
  </sheetData>
  <mergeCells count="6">
    <mergeCell ref="A1:K1"/>
    <mergeCell ref="A2:K2"/>
    <mergeCell ref="A3:K3"/>
    <mergeCell ref="G5:G7"/>
    <mergeCell ref="I5:I7"/>
    <mergeCell ref="K5:K7"/>
  </mergeCells>
  <printOptions horizontalCentered="1"/>
  <pageMargins left="0.78740157480314965" right="0.39370078740157483" top="0.74803149606299213" bottom="0.74803149606299213" header="0.31496062992125984" footer="0.31496062992125984"/>
  <pageSetup paperSize="9" scale="80" orientation="portrait" r:id="rId1"/>
  <ignoredErrors>
    <ignoredError sqref="K17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งบดุล</vt:lpstr>
      <vt:lpstr>งบกำไร</vt:lpstr>
      <vt:lpstr>งบเปลี่ยนแปลง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Chomsaran</cp:lastModifiedBy>
  <cp:lastPrinted>2023-03-22T07:24:44Z</cp:lastPrinted>
  <dcterms:created xsi:type="dcterms:W3CDTF">2021-12-13T10:56:22Z</dcterms:created>
  <dcterms:modified xsi:type="dcterms:W3CDTF">2023-04-10T09:48:11Z</dcterms:modified>
</cp:coreProperties>
</file>